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<sst xmlns="http://schemas.openxmlformats.org/spreadsheetml/2006/main" count="2745" uniqueCount="2094">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</sst>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Твърдица</v>
      </c>
      <c r="C2" s="1761"/>
      <c r="D2" s="1762"/>
      <c r="E2" s="1019"/>
      <c r="F2" s="1020">
        <f>+OTCHET!H9</f>
        <v>0</v>
      </c>
      <c r="G2" s="1021" t="str">
        <f>+OTCHET!F12</f>
        <v>7004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5032</v>
      </c>
      <c r="M116" s="1095"/>
      <c r="N116" s="1132">
        <f>+ROUND(+G116+J116+L116,0)</f>
        <v>5032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5032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5032</v>
      </c>
      <c r="M118" s="1095"/>
      <c r="N118" s="1209">
        <f>+ROUND(+SUM(N116:N117),0)</f>
        <v>5032</v>
      </c>
      <c r="O118" s="1097"/>
      <c r="P118" s="1207">
        <f>+ROUND(+SUM(P116:P117),0)</f>
        <v>0</v>
      </c>
      <c r="Q118" s="1208">
        <f>+ROUND(+SUM(Q116:Q117),0)</f>
        <v>5032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5032</v>
      </c>
      <c r="M120" s="1095"/>
      <c r="N120" s="1234">
        <f>+ROUND(N106+N110+N114+N118,0)</f>
        <v>5032</v>
      </c>
      <c r="O120" s="1097"/>
      <c r="P120" s="1280">
        <f>+ROUND(P106+P110+P114+P118,0)</f>
        <v>0</v>
      </c>
      <c r="Q120" s="1233">
        <f>+ROUND(Q106+Q110+Q114+Q118,0)</f>
        <v>5032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186573</v>
      </c>
      <c r="M131" s="1095"/>
      <c r="N131" s="1121">
        <f>+ROUND(+G131+J131+L131,0)</f>
        <v>186573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186573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5032</v>
      </c>
      <c r="M132" s="1095"/>
      <c r="N132" s="1296">
        <f>+ROUND(+N131-N129-N130,0)</f>
        <v>5032</v>
      </c>
      <c r="O132" s="1097"/>
      <c r="P132" s="1294">
        <f>+ROUND(+P131-P129-P130,0)</f>
        <v>0</v>
      </c>
      <c r="Q132" s="1295">
        <f>+ROUND(+Q131-Q129-Q130,0)</f>
        <v>5032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44571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5032</v>
      </c>
      <c r="G86" s="906">
        <f>+G87+G88</f>
        <v>0</v>
      </c>
      <c r="H86" s="907">
        <f>+H87+H88</f>
        <v>5032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5032</v>
      </c>
      <c r="G88" s="964">
        <f>+OTCHET!I521+OTCHET!I524+OTCHET!I544</f>
        <v>0</v>
      </c>
      <c r="H88" s="965">
        <f>+OTCHET!J521+OTCHET!J524+OTCHET!J544</f>
        <v>5032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-186573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-186573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Ирина Азманова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Диана Димитрова</v>
      </c>
      <c r="F114" s="1779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1860</v>
      </c>
      <c r="C9" s="1857"/>
      <c r="D9" s="1858"/>
      <c r="E9" s="115">
        <v>44197</v>
      </c>
      <c r="F9" s="116">
        <v>44561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957</v>
      </c>
      <c r="F12" s="1585" t="s">
        <v>1540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2052</v>
      </c>
      <c r="F19" s="1860"/>
      <c r="G19" s="1860"/>
      <c r="H19" s="1861"/>
      <c r="I19" s="1865" t="s">
        <v>2053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Твърдица</v>
      </c>
      <c r="C176" s="1816"/>
      <c r="D176" s="1817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Твърдица</v>
      </c>
      <c r="C179" s="1819"/>
      <c r="D179" s="1820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2054</v>
      </c>
      <c r="F183" s="1860"/>
      <c r="G183" s="1860"/>
      <c r="H183" s="1861"/>
      <c r="I183" s="1868" t="s">
        <v>2055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Твърдица</v>
      </c>
      <c r="C350" s="1816"/>
      <c r="D350" s="1817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Твърдица</v>
      </c>
      <c r="C353" s="1819"/>
      <c r="D353" s="1820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2056</v>
      </c>
      <c r="F357" s="1872"/>
      <c r="G357" s="1872"/>
      <c r="H357" s="187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Твърдица</v>
      </c>
      <c r="C435" s="1816"/>
      <c r="D435" s="1817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Твърдица</v>
      </c>
      <c r="C438" s="1819"/>
      <c r="D438" s="1820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2058</v>
      </c>
      <c r="F442" s="1860"/>
      <c r="G442" s="1860"/>
      <c r="H442" s="186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Твърдица</v>
      </c>
      <c r="C451" s="1816"/>
      <c r="D451" s="1817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Твърдица</v>
      </c>
      <c r="C454" s="1819"/>
      <c r="D454" s="1820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2060</v>
      </c>
      <c r="F458" s="1863"/>
      <c r="G458" s="1863"/>
      <c r="H458" s="186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5032</v>
      </c>
      <c r="K544" s="581">
        <f t="shared" si="127"/>
        <v>0</v>
      </c>
      <c r="L544" s="578">
        <f t="shared" si="127"/>
        <v>5032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5032</v>
      </c>
      <c r="K546" s="597">
        <v>0</v>
      </c>
      <c r="L546" s="1385">
        <f t="shared" si="116"/>
        <v>5032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-5032</v>
      </c>
      <c r="K566" s="581">
        <f t="shared" si="128"/>
        <v>0</v>
      </c>
      <c r="L566" s="578">
        <f t="shared" si="128"/>
        <v>-5032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-186573</v>
      </c>
      <c r="K573" s="1626">
        <v>0</v>
      </c>
      <c r="L573" s="1393">
        <f t="shared" si="129"/>
        <v>-186573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 t="s">
        <v>2091</v>
      </c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2090</v>
      </c>
      <c r="E603" s="671"/>
      <c r="F603" s="218" t="s">
        <v>874</v>
      </c>
      <c r="G603" s="1797" t="s">
        <v>2092</v>
      </c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>
        <v>44571</v>
      </c>
      <c r="C605" s="1784"/>
      <c r="D605" s="675" t="s">
        <v>877</v>
      </c>
      <c r="E605" s="676" t="s">
        <v>2093</v>
      </c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D10" sqref="D10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Твърдица</v>
      </c>
      <c r="D2" s="1672"/>
    </row>
    <row r="3" spans="2:4" ht="15.75">
      <c r="B3" s="1670" t="s">
        <v>2074</v>
      </c>
      <c r="C3" s="1673" t="str">
        <f>+OTCHET!F12</f>
        <v>7004</v>
      </c>
      <c r="D3" s="1672"/>
    </row>
    <row r="4" spans="2:4" ht="47.25">
      <c r="B4" s="1674" t="s">
        <v>2075</v>
      </c>
      <c r="C4" s="1675">
        <f>+OTCHET!F9</f>
        <v>44561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-186573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-93286</v>
      </c>
      <c r="D9" s="1693"/>
      <c r="E9" s="1694"/>
    </row>
    <row r="10" spans="1:5" ht="15.75">
      <c r="A10">
        <v>2000</v>
      </c>
      <c r="B10" s="1685" t="s">
        <v>2083</v>
      </c>
      <c r="C10" s="1698">
        <v>-93287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-186573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2071</v>
      </c>
      <c r="M23" s="1860"/>
      <c r="N23" s="1860"/>
      <c r="O23" s="1861"/>
      <c r="P23" s="1868" t="s">
        <v>2072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2022-01-10T11:23:58Z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